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ownsen\Downloads\"/>
    </mc:Choice>
  </mc:AlternateContent>
  <xr:revisionPtr revIDLastSave="0" documentId="8_{0C232AD7-41B2-4990-BDC1-4A71AE1D173B}" xr6:coauthVersionLast="47" xr6:coauthVersionMax="47" xr10:uidLastSave="{00000000-0000-0000-0000-000000000000}"/>
  <workbookProtection workbookAlgorithmName="SHA-512" workbookHashValue="JlKz0S/3HfQHCOIw2o/xw0LM7FvE0xBhL442+/RSK4LgA+0TBWleqloBk5XuUJIJ3ZYo2Xr0jm9dg/OKIMJ0xg==" workbookSaltValue="q1y5o9eAYCQxcZ87kdnL/w==" workbookSpinCount="100000" lockStructure="1"/>
  <bookViews>
    <workbookView xWindow="-120" yWindow="-120" windowWidth="29040" windowHeight="15840" xr2:uid="{00000000-000D-0000-FFFF-FFFF00000000}"/>
  </bookViews>
  <sheets>
    <sheet name="Salary and Fees Worksheet" sheetId="3" r:id="rId1"/>
    <sheet name="Final Budget" sheetId="1" r:id="rId2"/>
  </sheets>
  <definedNames>
    <definedName name="_xlnm.Print_Area" localSheetId="1">'Final Budget'!$A$1:$E$49</definedName>
    <definedName name="_xlnm.Print_Area" localSheetId="0">'Salary and Fees Worksheet'!$A$1:$D$34</definedName>
    <definedName name="_xlnm.Print_Titles" localSheetId="1">'Final Budget'!$1:$3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" l="1"/>
  <c r="C17" i="3"/>
  <c r="C11" i="3" l="1"/>
  <c r="C8" i="3"/>
  <c r="C5" i="3"/>
  <c r="C12" i="3" s="1"/>
  <c r="C21" i="3" l="1"/>
  <c r="C24" i="3" s="1"/>
  <c r="C31" i="3" s="1"/>
  <c r="C48" i="1"/>
  <c r="B48" i="1" l="1"/>
  <c r="B30" i="1"/>
  <c r="B43" i="1"/>
  <c r="B44" i="1"/>
  <c r="B42" i="1"/>
  <c r="B45" i="1"/>
  <c r="B41" i="1"/>
  <c r="B38" i="1"/>
  <c r="D38" i="1" s="1"/>
  <c r="B46" i="1"/>
  <c r="B39" i="1"/>
  <c r="B47" i="1"/>
  <c r="B40" i="1"/>
  <c r="B34" i="1"/>
  <c r="C24" i="1"/>
  <c r="B25" i="1"/>
  <c r="B24" i="1"/>
  <c r="B22" i="1"/>
  <c r="C22" i="1" s="1"/>
  <c r="B21" i="1"/>
  <c r="C21" i="1" s="1"/>
  <c r="B20" i="1"/>
  <c r="C20" i="1" s="1"/>
  <c r="B19" i="1"/>
  <c r="C19" i="1" s="1"/>
  <c r="B16" i="1"/>
  <c r="B15" i="1"/>
  <c r="B14" i="1"/>
  <c r="C14" i="1" s="1"/>
  <c r="B13" i="1"/>
  <c r="B12" i="1"/>
  <c r="B11" i="1"/>
  <c r="C11" i="1" s="1"/>
  <c r="B10" i="1"/>
  <c r="B9" i="1"/>
  <c r="B8" i="1"/>
  <c r="B7" i="1"/>
  <c r="C7" i="1" s="1"/>
  <c r="D39" i="1" l="1"/>
  <c r="D40" i="1"/>
  <c r="D8" i="1" l="1"/>
  <c r="D41" i="1"/>
  <c r="D9" i="1" l="1"/>
  <c r="D42" i="1"/>
  <c r="D10" i="1" l="1"/>
  <c r="D43" i="1"/>
  <c r="D44" i="1" l="1"/>
  <c r="D12" i="1" l="1"/>
  <c r="D45" i="1"/>
  <c r="D13" i="1" l="1"/>
  <c r="D46" i="1"/>
  <c r="D16" i="1" l="1"/>
  <c r="D47" i="1"/>
  <c r="D48" i="1" s="1"/>
  <c r="D15" i="1" l="1"/>
  <c r="D24" i="1" l="1"/>
  <c r="C30" i="3" l="1"/>
  <c r="C32" i="3" l="1"/>
  <c r="C37" i="3" l="1"/>
  <c r="C25" i="1"/>
  <c r="D25" i="1" s="1"/>
  <c r="D27" i="1" l="1"/>
  <c r="D29" i="1" l="1"/>
  <c r="D30" i="1"/>
  <c r="C30" i="1" s="1"/>
  <c r="C29" i="1" l="1"/>
  <c r="C34" i="1" s="1"/>
  <c r="D34" i="1" s="1"/>
  <c r="D32" i="1"/>
</calcChain>
</file>

<file path=xl/sharedStrings.xml><?xml version="1.0" encoding="utf-8"?>
<sst xmlns="http://schemas.openxmlformats.org/spreadsheetml/2006/main" count="108" uniqueCount="93">
  <si>
    <t>PART I</t>
  </si>
  <si>
    <t>INSTRUCTIONAL COSTS</t>
  </si>
  <si>
    <t>9-MONTH FACULTY @ FLAT SUMMER RATE PER COURSE</t>
  </si>
  <si>
    <t>a</t>
  </si>
  <si>
    <t>Enter proposed flat rate for first course here</t>
  </si>
  <si>
    <t>b</t>
  </si>
  <si>
    <t>Enter proposed flat rate for second course here (if applicable)</t>
  </si>
  <si>
    <t>c</t>
  </si>
  <si>
    <t>Total cost for flat summer rate</t>
  </si>
  <si>
    <t xml:space="preserve">Adjunct Contract or Faculty Overload </t>
  </si>
  <si>
    <t>d</t>
  </si>
  <si>
    <t>Enter Flat Amount for Adjunct Contract or Faculty Overload</t>
  </si>
  <si>
    <t>e</t>
  </si>
  <si>
    <t>Total cost for adjuncts/overload</t>
  </si>
  <si>
    <t>12 Month Faculty</t>
  </si>
  <si>
    <t>f</t>
  </si>
  <si>
    <t>12-month appt: Enter overload stipend here</t>
  </si>
  <si>
    <t>g</t>
  </si>
  <si>
    <t>Total plus 35.95% fringe benefits</t>
  </si>
  <si>
    <t>h</t>
  </si>
  <si>
    <t>TOTAL SALARY DUE TO FACULTY</t>
  </si>
  <si>
    <t>PART II</t>
  </si>
  <si>
    <t>INSTRUCTIONAL FEE</t>
  </si>
  <si>
    <t>Undergraduate Instructional Fee</t>
  </si>
  <si>
    <t xml:space="preserve">a </t>
  </si>
  <si>
    <t>Enter number of UNDERGRAD credits students will be registered for</t>
  </si>
  <si>
    <r>
      <rPr>
        <b/>
        <sz val="12"/>
        <rFont val="Calibri"/>
        <family val="2"/>
        <scheme val="minor"/>
      </rPr>
      <t>$205.57</t>
    </r>
    <r>
      <rPr>
        <sz val="12"/>
        <rFont val="Calibri"/>
        <family val="2"/>
        <scheme val="minor"/>
      </rPr>
      <t xml:space="preserve"> undergraduate per credit flat fee</t>
    </r>
  </si>
  <si>
    <t>C</t>
  </si>
  <si>
    <t>Enter projected number of UNDERGRADUATE participants</t>
  </si>
  <si>
    <t>Graduate Instructional Fee</t>
  </si>
  <si>
    <t>Enter number of GRDAUATE credits students will be registered for</t>
  </si>
  <si>
    <r>
      <rPr>
        <b/>
        <sz val="12"/>
        <rFont val="Calibri"/>
        <family val="2"/>
        <scheme val="minor"/>
      </rPr>
      <t>$455.64</t>
    </r>
    <r>
      <rPr>
        <sz val="12"/>
        <rFont val="Calibri"/>
        <family val="2"/>
        <scheme val="minor"/>
      </rPr>
      <t xml:space="preserve"> graduate per credit flat fee</t>
    </r>
  </si>
  <si>
    <t>Enter projected number of GRADUATE participants</t>
  </si>
  <si>
    <t>Total instructional fees received towards faculty salary</t>
  </si>
  <si>
    <t>PART III</t>
  </si>
  <si>
    <t xml:space="preserve">ADMINISTRATIVE FEE </t>
  </si>
  <si>
    <t>(this fee is to be incorporated into the students' program</t>
  </si>
  <si>
    <t>fees and will be used to offset the total salary due to</t>
  </si>
  <si>
    <t>the faculty director)</t>
  </si>
  <si>
    <t>TOTAL SALARY DUE TO FACULTY (from I-h)</t>
  </si>
  <si>
    <t>Total Instructional Fee</t>
  </si>
  <si>
    <t>Total Administrative Fee</t>
  </si>
  <si>
    <t>PART IV</t>
  </si>
  <si>
    <t>PER STUDENT ADMINISTRATIVE FEE</t>
  </si>
  <si>
    <t>Projected number of participants</t>
  </si>
  <si>
    <t>Per student administrative fee due:</t>
  </si>
  <si>
    <t>PROGRAM EXPENSE</t>
  </si>
  <si>
    <t xml:space="preserve">Number of </t>
  </si>
  <si>
    <t>Per student</t>
  </si>
  <si>
    <t>Total Amount in</t>
  </si>
  <si>
    <t>Students</t>
  </si>
  <si>
    <t>Cost</t>
  </si>
  <si>
    <t>U.S. Dollars</t>
  </si>
  <si>
    <t>NOTES</t>
  </si>
  <si>
    <t>(breakeven)</t>
  </si>
  <si>
    <t>(U.S.)</t>
  </si>
  <si>
    <t>ENTER PROGRAM NAME HERE</t>
  </si>
  <si>
    <t xml:space="preserve">   PROGRAM ACTIVITY NUMBER: </t>
  </si>
  <si>
    <t xml:space="preserve">Number of students   →      →       →         →        →        →         →        </t>
  </si>
  <si>
    <t>ITEMS INCLUDED IN PROGRAM BUDGET</t>
  </si>
  <si>
    <t>PLEASE PROVIDED DETAILED DESCRIPTIONS OF ITEMS TO BE PAID</t>
  </si>
  <si>
    <r>
      <t xml:space="preserve">Program Administrative Fees - </t>
    </r>
    <r>
      <rPr>
        <b/>
        <i/>
        <sz val="11"/>
        <rFont val="Calibri"/>
        <family val="2"/>
        <scheme val="minor"/>
      </rPr>
      <t>Provide Total for Program (advertising, copies, phone/fax, etc)</t>
    </r>
  </si>
  <si>
    <t>Enter Roundtrip airfare here  INCLUDED in program costs</t>
  </si>
  <si>
    <r>
      <t>Accommodations</t>
    </r>
    <r>
      <rPr>
        <sz val="11"/>
        <rFont val="Calibri"/>
        <family val="2"/>
        <scheme val="minor"/>
      </rPr>
      <t xml:space="preserve"> (</t>
    </r>
    <r>
      <rPr>
        <b/>
        <i/>
        <sz val="11"/>
        <rFont val="Calibri"/>
        <family val="2"/>
        <scheme val="minor"/>
      </rPr>
      <t>per person</t>
    </r>
    <r>
      <rPr>
        <sz val="11"/>
        <rFont val="Calibri"/>
        <family val="2"/>
        <scheme val="minor"/>
      </rPr>
      <t xml:space="preserve"> for length of program)</t>
    </r>
  </si>
  <si>
    <t xml:space="preserve">Enter meals per person here INCLUDED in program costs </t>
  </si>
  <si>
    <t xml:space="preserve">Enter Local Transportation here if INCLUDED in program costs </t>
  </si>
  <si>
    <r>
      <t>Entrance fees</t>
    </r>
    <r>
      <rPr>
        <sz val="11"/>
        <rFont val="Calibri"/>
        <family val="2"/>
        <scheme val="minor"/>
      </rPr>
      <t xml:space="preserve"> (museums, galleries, theaters, concerts, etc.)</t>
    </r>
  </si>
  <si>
    <r>
      <t>Activities</t>
    </r>
    <r>
      <rPr>
        <sz val="11"/>
        <rFont val="Calibri"/>
        <family val="2"/>
        <scheme val="minor"/>
      </rPr>
      <t xml:space="preserve"> (guided tours, festivals, etc.) </t>
    </r>
  </si>
  <si>
    <r>
      <t>Honoraria</t>
    </r>
    <r>
      <rPr>
        <sz val="11"/>
        <rFont val="Calibri"/>
        <family val="2"/>
        <scheme val="minor"/>
      </rPr>
      <t xml:space="preserve"> (for tour guides, etc.) - </t>
    </r>
    <r>
      <rPr>
        <b/>
        <i/>
        <sz val="11"/>
        <rFont val="Calibri"/>
        <family val="2"/>
        <scheme val="minor"/>
      </rPr>
      <t>Provide Total for Program</t>
    </r>
  </si>
  <si>
    <t>Miscellaneous Items</t>
  </si>
  <si>
    <t>Required Medical and Political/Natural Disaster Evacuation Insurance</t>
  </si>
  <si>
    <t>$41.50/month; $26.50 two-week rate; $63.75 six-week</t>
  </si>
  <si>
    <r>
      <t xml:space="preserve">Faculty Expenses - </t>
    </r>
    <r>
      <rPr>
        <b/>
        <i/>
        <sz val="11"/>
        <rFont val="Calibri"/>
        <family val="2"/>
        <scheme val="minor"/>
      </rPr>
      <t>Provide Total for Program</t>
    </r>
  </si>
  <si>
    <t>Faculty accommodations</t>
  </si>
  <si>
    <t>Faculty meals</t>
  </si>
  <si>
    <t>Faculty cell phone (per FIU travel guidelines)</t>
  </si>
  <si>
    <t>Faculty travel</t>
  </si>
  <si>
    <t xml:space="preserve">Faculty Salary </t>
  </si>
  <si>
    <t>Salary from Instructional Fee (automatically calculated from II-g of worksheet)</t>
  </si>
  <si>
    <t>Salary from Administrative Fee (automatically calculated from III-c of worksheet)</t>
  </si>
  <si>
    <r>
      <t xml:space="preserve">PROGRAM SUBTOTAL </t>
    </r>
    <r>
      <rPr>
        <sz val="11"/>
        <rFont val="Calibri"/>
        <family val="2"/>
        <scheme val="minor"/>
      </rPr>
      <t xml:space="preserve"> </t>
    </r>
  </si>
  <si>
    <r>
      <t>Auxiliary Fee</t>
    </r>
    <r>
      <rPr>
        <sz val="11"/>
        <rFont val="Calibri"/>
        <family val="2"/>
        <scheme val="minor"/>
      </rPr>
      <t xml:space="preserve"> (7%)</t>
    </r>
  </si>
  <si>
    <r>
      <t>Program Contingency Fee</t>
    </r>
    <r>
      <rPr>
        <sz val="11"/>
        <rFont val="Calibri"/>
        <family val="2"/>
        <scheme val="minor"/>
      </rPr>
      <t xml:space="preserve"> (8% of program subtotal)</t>
    </r>
  </si>
  <si>
    <t>PROGRAM TOTAL</t>
  </si>
  <si>
    <r>
      <t>PER</t>
    </r>
    <r>
      <rPr>
        <b/>
        <sz val="11"/>
        <color indexed="8"/>
        <rFont val="Calibri"/>
        <family val="2"/>
        <scheme val="minor"/>
      </rPr>
      <t xml:space="preserve"> STUDENT PROGRAM COST </t>
    </r>
    <r>
      <rPr>
        <b/>
        <sz val="11"/>
        <rFont val="Calibri"/>
        <family val="2"/>
        <scheme val="minor"/>
      </rPr>
      <t xml:space="preserve"> TOTAL (INCLUDED)</t>
    </r>
  </si>
  <si>
    <t xml:space="preserve">ITEMS NOT INCLUDED IN PROGRAM BUDGET </t>
  </si>
  <si>
    <t>Study Abroad OEA Fee</t>
  </si>
  <si>
    <t xml:space="preserve">Enter Roundtrip airfare here  </t>
  </si>
  <si>
    <t>Enter meals per person here</t>
  </si>
  <si>
    <t xml:space="preserve">Enter Local Transportation here </t>
  </si>
  <si>
    <r>
      <t>Honoraria</t>
    </r>
    <r>
      <rPr>
        <sz val="11"/>
        <rFont val="Calibri"/>
        <family val="2"/>
        <scheme val="minor"/>
      </rPr>
      <t xml:space="preserve"> (for tour guides, etc.) </t>
    </r>
  </si>
  <si>
    <t>TOTAL ITEMS NOT INCLUDED</t>
  </si>
  <si>
    <t>Mandatory OEA Education Abroad Fee, if not included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</si>
</sst>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€-2]\ #,##0.00"/>
    <numFmt numFmtId="165" formatCode="&quot;$&quot;#,##0.00"/>
    <numFmt numFmtId="166" formatCode="&quot;$&quot;#,##0"/>
  </numFmts>
  <fonts count="13">
    <font>
      <sz val="10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1" xfId="0" applyFont="1" applyBorder="1"/>
    <xf numFmtId="0" fontId="5" fillId="0" borderId="2" xfId="0" applyFont="1" applyBorder="1"/>
    <xf numFmtId="6" fontId="2" fillId="0" borderId="0" xfId="0" applyNumberFormat="1" applyFont="1"/>
    <xf numFmtId="0" fontId="4" fillId="0" borderId="1" xfId="0" applyFont="1" applyBorder="1"/>
    <xf numFmtId="0" fontId="6" fillId="0" borderId="1" xfId="0" applyFont="1" applyBorder="1"/>
    <xf numFmtId="0" fontId="7" fillId="6" borderId="10" xfId="0" applyFont="1" applyFill="1" applyBorder="1" applyAlignment="1" applyProtection="1">
      <alignment horizontal="left"/>
      <protection locked="0"/>
    </xf>
    <xf numFmtId="0" fontId="8" fillId="0" borderId="11" xfId="0" applyFont="1" applyBorder="1" applyAlignment="1">
      <alignment horizontal="center"/>
    </xf>
    <xf numFmtId="0" fontId="9" fillId="0" borderId="0" xfId="0" applyFont="1"/>
    <xf numFmtId="0" fontId="8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2" borderId="10" xfId="0" applyFont="1" applyFill="1" applyBorder="1" applyProtection="1">
      <protection locked="0"/>
    </xf>
    <xf numFmtId="0" fontId="8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4" fontId="8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3" borderId="3" xfId="0" applyFont="1" applyFill="1" applyBorder="1"/>
    <xf numFmtId="0" fontId="9" fillId="3" borderId="4" xfId="0" applyFont="1" applyFill="1" applyBorder="1" applyAlignment="1">
      <alignment horizontal="center"/>
    </xf>
    <xf numFmtId="44" fontId="9" fillId="3" borderId="4" xfId="0" applyNumberFormat="1" applyFont="1" applyFill="1" applyBorder="1" applyAlignment="1">
      <alignment horizontal="center"/>
    </xf>
    <xf numFmtId="44" fontId="9" fillId="3" borderId="5" xfId="0" applyNumberFormat="1" applyFont="1" applyFill="1" applyBorder="1"/>
    <xf numFmtId="7" fontId="9" fillId="2" borderId="15" xfId="0" applyNumberFormat="1" applyFont="1" applyFill="1" applyBorder="1" applyProtection="1">
      <protection locked="0"/>
    </xf>
    <xf numFmtId="1" fontId="9" fillId="0" borderId="1" xfId="0" applyNumberFormat="1" applyFont="1" applyBorder="1" applyAlignment="1">
      <alignment horizontal="center"/>
    </xf>
    <xf numFmtId="165" fontId="9" fillId="2" borderId="8" xfId="0" applyNumberFormat="1" applyFont="1" applyFill="1" applyBorder="1" applyProtection="1">
      <protection locked="0"/>
    </xf>
    <xf numFmtId="7" fontId="9" fillId="0" borderId="1" xfId="0" applyNumberFormat="1" applyFont="1" applyBorder="1"/>
    <xf numFmtId="165" fontId="9" fillId="0" borderId="8" xfId="0" applyNumberFormat="1" applyFont="1" applyBorder="1"/>
    <xf numFmtId="7" fontId="9" fillId="2" borderId="1" xfId="0" applyNumberFormat="1" applyFont="1" applyFill="1" applyBorder="1" applyProtection="1">
      <protection locked="0"/>
    </xf>
    <xf numFmtId="165" fontId="9" fillId="5" borderId="8" xfId="0" applyNumberFormat="1" applyFont="1" applyFill="1" applyBorder="1" applyProtection="1">
      <protection locked="0"/>
    </xf>
    <xf numFmtId="165" fontId="9" fillId="0" borderId="8" xfId="0" applyNumberFormat="1" applyFont="1" applyBorder="1" applyProtection="1">
      <protection locked="0"/>
    </xf>
    <xf numFmtId="164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44" fontId="9" fillId="0" borderId="1" xfId="0" applyNumberFormat="1" applyFont="1" applyBorder="1"/>
    <xf numFmtId="1" fontId="9" fillId="0" borderId="1" xfId="0" applyNumberFormat="1" applyFont="1" applyBorder="1"/>
    <xf numFmtId="7" fontId="8" fillId="0" borderId="1" xfId="0" applyNumberFormat="1" applyFont="1" applyBorder="1"/>
    <xf numFmtId="0" fontId="8" fillId="0" borderId="0" xfId="0" applyFont="1"/>
    <xf numFmtId="44" fontId="8" fillId="0" borderId="0" xfId="0" applyNumberFormat="1" applyFont="1"/>
    <xf numFmtId="44" fontId="9" fillId="0" borderId="0" xfId="0" applyNumberFormat="1" applyFont="1"/>
    <xf numFmtId="0" fontId="11" fillId="4" borderId="3" xfId="0" applyFont="1" applyFill="1" applyBorder="1"/>
    <xf numFmtId="0" fontId="9" fillId="4" borderId="4" xfId="0" applyFont="1" applyFill="1" applyBorder="1" applyAlignment="1">
      <alignment horizontal="center"/>
    </xf>
    <xf numFmtId="44" fontId="9" fillId="4" borderId="4" xfId="0" applyNumberFormat="1" applyFont="1" applyFill="1" applyBorder="1" applyAlignment="1">
      <alignment horizontal="center"/>
    </xf>
    <xf numFmtId="44" fontId="9" fillId="4" borderId="5" xfId="0" applyNumberFormat="1" applyFont="1" applyFill="1" applyBorder="1"/>
    <xf numFmtId="165" fontId="9" fillId="2" borderId="1" xfId="0" applyNumberFormat="1" applyFont="1" applyFill="1" applyBorder="1" applyProtection="1">
      <protection locked="0"/>
    </xf>
    <xf numFmtId="1" fontId="9" fillId="0" borderId="2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5" fontId="9" fillId="0" borderId="14" xfId="0" applyNumberFormat="1" applyFont="1" applyBorder="1"/>
    <xf numFmtId="0" fontId="2" fillId="0" borderId="17" xfId="0" applyFont="1" applyBorder="1"/>
    <xf numFmtId="0" fontId="2" fillId="0" borderId="18" xfId="0" applyFont="1" applyBorder="1"/>
    <xf numFmtId="165" fontId="2" fillId="2" borderId="18" xfId="0" applyNumberFormat="1" applyFont="1" applyFill="1" applyBorder="1" applyProtection="1">
      <protection locked="0"/>
    </xf>
    <xf numFmtId="165" fontId="2" fillId="0" borderId="18" xfId="0" applyNumberFormat="1" applyFont="1" applyBorder="1"/>
    <xf numFmtId="165" fontId="2" fillId="0" borderId="18" xfId="0" applyNumberFormat="1" applyFont="1" applyBorder="1" applyProtection="1">
      <protection locked="0"/>
    </xf>
    <xf numFmtId="165" fontId="3" fillId="0" borderId="18" xfId="0" applyNumberFormat="1" applyFont="1" applyBorder="1"/>
    <xf numFmtId="0" fontId="2" fillId="0" borderId="19" xfId="0" applyFont="1" applyBorder="1"/>
    <xf numFmtId="0" fontId="2" fillId="0" borderId="1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2" borderId="18" xfId="0" applyFont="1" applyFill="1" applyBorder="1" applyProtection="1">
      <protection locked="0"/>
    </xf>
    <xf numFmtId="166" fontId="3" fillId="0" borderId="18" xfId="0" applyNumberFormat="1" applyFont="1" applyBorder="1"/>
    <xf numFmtId="0" fontId="2" fillId="0" borderId="23" xfId="0" applyFont="1" applyBorder="1"/>
    <xf numFmtId="165" fontId="3" fillId="0" borderId="25" xfId="0" applyNumberFormat="1" applyFont="1" applyBorder="1"/>
    <xf numFmtId="0" fontId="3" fillId="7" borderId="3" xfId="0" applyFont="1" applyFill="1" applyBorder="1"/>
    <xf numFmtId="0" fontId="3" fillId="7" borderId="4" xfId="0" applyFont="1" applyFill="1" applyBorder="1"/>
    <xf numFmtId="0" fontId="3" fillId="7" borderId="5" xfId="0" applyFont="1" applyFill="1" applyBorder="1"/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20" xfId="0" applyFont="1" applyBorder="1"/>
    <xf numFmtId="0" fontId="9" fillId="0" borderId="16" xfId="0" applyFont="1" applyBorder="1" applyAlignment="1">
      <alignment horizontal="center"/>
    </xf>
    <xf numFmtId="0" fontId="9" fillId="0" borderId="26" xfId="0" applyFont="1" applyBorder="1" applyProtection="1">
      <protection locked="0"/>
    </xf>
    <xf numFmtId="0" fontId="8" fillId="0" borderId="17" xfId="0" applyFont="1" applyBorder="1"/>
    <xf numFmtId="0" fontId="9" fillId="0" borderId="17" xfId="0" applyFont="1" applyBorder="1"/>
    <xf numFmtId="0" fontId="9" fillId="0" borderId="22" xfId="0" applyFont="1" applyBorder="1"/>
    <xf numFmtId="0" fontId="12" fillId="0" borderId="22" xfId="0" applyFont="1" applyBorder="1"/>
    <xf numFmtId="0" fontId="9" fillId="0" borderId="16" xfId="0" applyFont="1" applyBorder="1" applyProtection="1">
      <protection locked="0"/>
    </xf>
    <xf numFmtId="0" fontId="8" fillId="0" borderId="19" xfId="0" applyFont="1" applyBorder="1"/>
    <xf numFmtId="0" fontId="9" fillId="0" borderId="18" xfId="0" applyFont="1" applyBorder="1" applyProtection="1">
      <protection locked="0"/>
    </xf>
    <xf numFmtId="0" fontId="8" fillId="0" borderId="27" xfId="0" applyFont="1" applyBorder="1"/>
    <xf numFmtId="0" fontId="12" fillId="0" borderId="23" xfId="0" applyFont="1" applyBorder="1"/>
    <xf numFmtId="1" fontId="9" fillId="0" borderId="24" xfId="0" applyNumberFormat="1" applyFont="1" applyBorder="1" applyAlignment="1">
      <alignment horizontal="center"/>
    </xf>
    <xf numFmtId="0" fontId="9" fillId="0" borderId="25" xfId="0" applyFont="1" applyBorder="1" applyProtection="1">
      <protection locked="0"/>
    </xf>
    <xf numFmtId="0" fontId="9" fillId="0" borderId="28" xfId="0" applyFont="1" applyBorder="1" applyProtection="1">
      <protection locked="0"/>
    </xf>
    <xf numFmtId="0" fontId="8" fillId="0" borderId="10" xfId="0" applyFont="1" applyBorder="1"/>
    <xf numFmtId="0" fontId="9" fillId="0" borderId="10" xfId="0" applyFont="1" applyBorder="1" applyProtection="1">
      <protection locked="0"/>
    </xf>
    <xf numFmtId="1" fontId="9" fillId="0" borderId="0" xfId="0" applyNumberFormat="1" applyFont="1" applyAlignment="1">
      <alignment horizontal="center"/>
    </xf>
    <xf numFmtId="165" fontId="9" fillId="0" borderId="0" xfId="0" applyNumberFormat="1" applyFont="1"/>
    <xf numFmtId="7" fontId="8" fillId="0" borderId="0" xfId="0" applyNumberFormat="1" applyFont="1"/>
    <xf numFmtId="0" fontId="9" fillId="0" borderId="2" xfId="0" applyFont="1" applyBorder="1" applyAlignment="1">
      <alignment horizontal="center"/>
    </xf>
    <xf numFmtId="44" fontId="9" fillId="0" borderId="2" xfId="0" applyNumberFormat="1" applyFont="1" applyBorder="1" applyAlignment="1">
      <alignment horizontal="center"/>
    </xf>
    <xf numFmtId="44" fontId="9" fillId="0" borderId="2" xfId="0" applyNumberFormat="1" applyFont="1" applyBorder="1"/>
    <xf numFmtId="0" fontId="11" fillId="0" borderId="29" xfId="0" applyFont="1" applyBorder="1" applyProtection="1">
      <protection locked="0"/>
    </xf>
    <xf numFmtId="165" fontId="9" fillId="0" borderId="24" xfId="0" applyNumberFormat="1" applyFont="1" applyBorder="1"/>
    <xf numFmtId="44" fontId="8" fillId="0" borderId="24" xfId="0" applyNumberFormat="1" applyFont="1" applyBorder="1"/>
    <xf numFmtId="0" fontId="9" fillId="0" borderId="9" xfId="0" applyFont="1" applyBorder="1"/>
    <xf numFmtId="0" fontId="8" fillId="0" borderId="1" xfId="0" applyFont="1" applyBorder="1"/>
    <xf numFmtId="0" fontId="9" fillId="0" borderId="30" xfId="0" applyFont="1" applyBorder="1" applyProtection="1">
      <protection locked="0"/>
    </xf>
    <xf numFmtId="0" fontId="8" fillId="0" borderId="11" xfId="0" applyFont="1" applyBorder="1" applyAlignment="1" applyProtection="1">
      <protection locked="0"/>
    </xf>
    <xf numFmtId="0" fontId="9" fillId="0" borderId="12" xfId="0" applyFont="1" applyBorder="1" applyAlignment="1" applyProtection="1">
      <protection locked="0"/>
    </xf>
    <xf numFmtId="0" fontId="9" fillId="0" borderId="13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7CB9-5236-4B58-8325-3ED2F3100172}">
  <sheetPr>
    <pageSetUpPr fitToPage="1"/>
  </sheetPr>
  <dimension ref="A1:F37"/>
  <sheetViews>
    <sheetView tabSelected="1" zoomScale="110" zoomScaleNormal="110" workbookViewId="0">
      <selection activeCell="C19" sqref="C19"/>
    </sheetView>
  </sheetViews>
  <sheetFormatPr defaultColWidth="9.140625" defaultRowHeight="15.75"/>
  <cols>
    <col min="1" max="1" width="10.42578125" style="1" bestFit="1" customWidth="1"/>
    <col min="2" max="2" width="65.7109375" style="1" bestFit="1" customWidth="1"/>
    <col min="3" max="3" width="14.7109375" style="1" bestFit="1" customWidth="1"/>
    <col min="4" max="16384" width="9.140625" style="1"/>
  </cols>
  <sheetData>
    <row r="1" spans="1:3" ht="16.5" thickBot="1">
      <c r="A1" s="60" t="s">
        <v>0</v>
      </c>
      <c r="B1" s="61" t="s">
        <v>1</v>
      </c>
      <c r="C1" s="62"/>
    </row>
    <row r="2" spans="1:3">
      <c r="A2" s="46"/>
      <c r="B2" s="7" t="s">
        <v>2</v>
      </c>
      <c r="C2" s="47"/>
    </row>
    <row r="3" spans="1:3">
      <c r="A3" s="46" t="s">
        <v>3</v>
      </c>
      <c r="B3" s="3" t="s">
        <v>4</v>
      </c>
      <c r="C3" s="48"/>
    </row>
    <row r="4" spans="1:3">
      <c r="A4" s="46" t="s">
        <v>5</v>
      </c>
      <c r="B4" s="3" t="s">
        <v>6</v>
      </c>
      <c r="C4" s="48"/>
    </row>
    <row r="5" spans="1:3">
      <c r="A5" s="46" t="s">
        <v>7</v>
      </c>
      <c r="B5" s="64" t="s">
        <v>8</v>
      </c>
      <c r="C5" s="49">
        <f>+(C3+C4)*1.3595</f>
        <v>0</v>
      </c>
    </row>
    <row r="6" spans="1:3">
      <c r="B6" s="6" t="s">
        <v>9</v>
      </c>
      <c r="C6" s="47"/>
    </row>
    <row r="7" spans="1:3">
      <c r="A7" s="46" t="s">
        <v>10</v>
      </c>
      <c r="B7" s="3" t="s">
        <v>11</v>
      </c>
      <c r="C7" s="48"/>
    </row>
    <row r="8" spans="1:3">
      <c r="A8" s="46" t="s">
        <v>12</v>
      </c>
      <c r="B8" s="64" t="s">
        <v>13</v>
      </c>
      <c r="C8" s="49">
        <f>C7*1.0279</f>
        <v>0</v>
      </c>
    </row>
    <row r="9" spans="1:3">
      <c r="B9" s="6" t="s">
        <v>14</v>
      </c>
      <c r="C9" s="47"/>
    </row>
    <row r="10" spans="1:3">
      <c r="A10" s="46" t="s">
        <v>15</v>
      </c>
      <c r="B10" s="3" t="s">
        <v>16</v>
      </c>
      <c r="C10" s="48"/>
    </row>
    <row r="11" spans="1:3">
      <c r="A11" s="46" t="s">
        <v>17</v>
      </c>
      <c r="B11" s="63" t="s">
        <v>18</v>
      </c>
      <c r="C11" s="50">
        <f>C10*1.3595</f>
        <v>0</v>
      </c>
    </row>
    <row r="12" spans="1:3">
      <c r="A12" s="46" t="s">
        <v>19</v>
      </c>
      <c r="B12" s="64" t="s">
        <v>20</v>
      </c>
      <c r="C12" s="51">
        <f>SUM(C5,C8,C11)</f>
        <v>0</v>
      </c>
    </row>
    <row r="13" spans="1:3" ht="16.5" thickBot="1">
      <c r="A13" s="52"/>
      <c r="C13" s="53"/>
    </row>
    <row r="14" spans="1:3" ht="16.5" thickBot="1">
      <c r="A14" s="60" t="s">
        <v>21</v>
      </c>
      <c r="B14" s="61" t="s">
        <v>22</v>
      </c>
      <c r="C14" s="62"/>
    </row>
    <row r="15" spans="1:3">
      <c r="A15" s="54"/>
      <c r="B15" s="4" t="s">
        <v>23</v>
      </c>
      <c r="C15" s="55"/>
    </row>
    <row r="16" spans="1:3">
      <c r="A16" s="46" t="s">
        <v>24</v>
      </c>
      <c r="B16" s="3" t="s">
        <v>25</v>
      </c>
      <c r="C16" s="56"/>
    </row>
    <row r="17" spans="1:6">
      <c r="A17" s="46" t="s">
        <v>5</v>
      </c>
      <c r="B17" s="64" t="s">
        <v>26</v>
      </c>
      <c r="C17" s="49">
        <f>C16*205.57</f>
        <v>0</v>
      </c>
    </row>
    <row r="18" spans="1:6">
      <c r="A18" s="46" t="s">
        <v>27</v>
      </c>
      <c r="B18" s="3" t="s">
        <v>28</v>
      </c>
      <c r="C18" s="56"/>
    </row>
    <row r="19" spans="1:6">
      <c r="A19" s="46"/>
      <c r="B19" s="4" t="s">
        <v>29</v>
      </c>
      <c r="C19" s="55"/>
    </row>
    <row r="20" spans="1:6">
      <c r="A20" s="46" t="s">
        <v>10</v>
      </c>
      <c r="B20" s="3" t="s">
        <v>30</v>
      </c>
      <c r="C20" s="56">
        <v>0</v>
      </c>
    </row>
    <row r="21" spans="1:6">
      <c r="A21" s="46" t="s">
        <v>12</v>
      </c>
      <c r="B21" s="64" t="s">
        <v>31</v>
      </c>
      <c r="C21" s="49">
        <f>C20*455.64</f>
        <v>0</v>
      </c>
    </row>
    <row r="22" spans="1:6">
      <c r="A22" s="46" t="s">
        <v>15</v>
      </c>
      <c r="B22" s="3" t="s">
        <v>32</v>
      </c>
      <c r="C22" s="56">
        <v>0</v>
      </c>
    </row>
    <row r="23" spans="1:6">
      <c r="A23" s="46"/>
      <c r="B23" s="3"/>
      <c r="C23" s="57"/>
    </row>
    <row r="24" spans="1:6">
      <c r="A24" s="46" t="s">
        <v>17</v>
      </c>
      <c r="B24" s="64" t="s">
        <v>33</v>
      </c>
      <c r="C24" s="51">
        <f>+(C17*C18)+(C21*C22)</f>
        <v>0</v>
      </c>
    </row>
    <row r="25" spans="1:6" ht="16.5" thickBot="1">
      <c r="A25" s="52"/>
      <c r="C25" s="53"/>
    </row>
    <row r="26" spans="1:6" ht="16.5" thickBot="1">
      <c r="A26" s="60" t="s">
        <v>34</v>
      </c>
      <c r="B26" s="61" t="s">
        <v>35</v>
      </c>
      <c r="C26" s="62"/>
    </row>
    <row r="27" spans="1:6">
      <c r="A27" s="54"/>
      <c r="B27" s="2" t="s">
        <v>36</v>
      </c>
      <c r="C27" s="55"/>
    </row>
    <row r="28" spans="1:6">
      <c r="A28" s="46"/>
      <c r="B28" s="3" t="s">
        <v>37</v>
      </c>
      <c r="C28" s="47"/>
    </row>
    <row r="29" spans="1:6">
      <c r="A29" s="46"/>
      <c r="B29" s="3" t="s">
        <v>38</v>
      </c>
      <c r="C29" s="47"/>
      <c r="F29" s="5"/>
    </row>
    <row r="30" spans="1:6">
      <c r="A30" s="46" t="s">
        <v>3</v>
      </c>
      <c r="B30" s="64" t="s">
        <v>39</v>
      </c>
      <c r="C30" s="49">
        <f>+C12</f>
        <v>0</v>
      </c>
      <c r="F30" s="5"/>
    </row>
    <row r="31" spans="1:6">
      <c r="A31" s="46" t="s">
        <v>5</v>
      </c>
      <c r="B31" s="64" t="s">
        <v>40</v>
      </c>
      <c r="C31" s="49">
        <f>+C24</f>
        <v>0</v>
      </c>
    </row>
    <row r="32" spans="1:6">
      <c r="A32" s="46" t="s">
        <v>7</v>
      </c>
      <c r="B32" s="64" t="s">
        <v>41</v>
      </c>
      <c r="C32" s="51">
        <f>C30-C31</f>
        <v>0</v>
      </c>
    </row>
    <row r="33" spans="1:6" ht="16.5" thickBot="1">
      <c r="A33" s="52"/>
      <c r="C33" s="53"/>
    </row>
    <row r="34" spans="1:6" ht="16.5" thickBot="1">
      <c r="A34" s="60" t="s">
        <v>42</v>
      </c>
      <c r="B34" s="61" t="s">
        <v>43</v>
      </c>
      <c r="C34" s="62"/>
    </row>
    <row r="35" spans="1:6">
      <c r="A35" s="54"/>
      <c r="B35" s="2"/>
      <c r="C35" s="55"/>
      <c r="F35" s="5"/>
    </row>
    <row r="36" spans="1:6">
      <c r="A36" s="46" t="s">
        <v>3</v>
      </c>
      <c r="B36" s="64" t="s">
        <v>44</v>
      </c>
      <c r="C36" s="47">
        <f>C18+C22</f>
        <v>0</v>
      </c>
    </row>
    <row r="37" spans="1:6" ht="16.5" thickBot="1">
      <c r="A37" s="58" t="s">
        <v>5</v>
      </c>
      <c r="B37" s="65" t="s">
        <v>45</v>
      </c>
      <c r="C37" s="59">
        <f>IF(C36=0,0,C32/C36)</f>
        <v>0</v>
      </c>
    </row>
  </sheetData>
  <sheetProtection selectLockedCells="1"/>
  <printOptions horizontalCentered="1" gridLines="1"/>
  <pageMargins left="0.75" right="0.75" top="1" bottom="1" header="0.5" footer="0.5"/>
  <pageSetup scale="55" orientation="portrait" r:id="rId1"/>
  <headerFooter alignWithMargins="0">
    <oddHeader>&amp;CFACULTY DIRECTOR
SALARY WORKSHEET</oddHeader>
  </headerFooter>
  <ignoredErrors>
    <ignoredError sqref="C2 C6 C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zoomScale="110" zoomScaleNormal="110" workbookViewId="0">
      <selection sqref="A1:A3"/>
    </sheetView>
  </sheetViews>
  <sheetFormatPr defaultColWidth="9.28515625" defaultRowHeight="15"/>
  <cols>
    <col min="1" max="1" width="74.28515625" style="10" customWidth="1"/>
    <col min="2" max="2" width="11.85546875" style="17" bestFit="1" customWidth="1"/>
    <col min="3" max="3" width="14.28515625" style="17" customWidth="1"/>
    <col min="4" max="4" width="15.28515625" style="37" bestFit="1" customWidth="1"/>
    <col min="5" max="5" width="64.7109375" style="10" customWidth="1"/>
    <col min="6" max="16384" width="9.28515625" style="10"/>
  </cols>
  <sheetData>
    <row r="1" spans="1:5">
      <c r="A1" s="96" t="s">
        <v>46</v>
      </c>
      <c r="B1" s="9" t="s">
        <v>47</v>
      </c>
      <c r="C1" s="9" t="s">
        <v>48</v>
      </c>
      <c r="D1" s="9" t="s">
        <v>49</v>
      </c>
      <c r="E1" s="9"/>
    </row>
    <row r="2" spans="1:5">
      <c r="A2" s="97"/>
      <c r="B2" s="11" t="s">
        <v>50</v>
      </c>
      <c r="C2" s="11" t="s">
        <v>51</v>
      </c>
      <c r="D2" s="11" t="s">
        <v>52</v>
      </c>
      <c r="E2" s="11" t="s">
        <v>53</v>
      </c>
    </row>
    <row r="3" spans="1:5" ht="15.75" thickBot="1">
      <c r="A3" s="98"/>
      <c r="B3" s="11" t="s">
        <v>54</v>
      </c>
      <c r="C3" s="11" t="s">
        <v>55</v>
      </c>
      <c r="D3" s="11"/>
      <c r="E3" s="12"/>
    </row>
    <row r="4" spans="1:5" ht="15.75" thickBot="1">
      <c r="A4" s="13" t="s">
        <v>56</v>
      </c>
      <c r="B4" s="14"/>
      <c r="C4" s="14"/>
      <c r="D4" s="14"/>
      <c r="E4" s="8" t="s">
        <v>57</v>
      </c>
    </row>
    <row r="5" spans="1:5" ht="15.75" thickBot="1">
      <c r="A5" s="67" t="s">
        <v>58</v>
      </c>
      <c r="B5" s="66">
        <v>25</v>
      </c>
      <c r="C5" s="15"/>
      <c r="D5" s="16"/>
      <c r="E5" s="68"/>
    </row>
    <row r="6" spans="1:5" ht="15.75" thickBot="1">
      <c r="A6" s="18" t="s">
        <v>59</v>
      </c>
      <c r="B6" s="19"/>
      <c r="C6" s="20"/>
      <c r="D6" s="21"/>
      <c r="E6" s="82" t="s">
        <v>60</v>
      </c>
    </row>
    <row r="7" spans="1:5">
      <c r="A7" s="67" t="s">
        <v>61</v>
      </c>
      <c r="B7" s="43">
        <f t="shared" ref="B7:B16" si="0">$B$5</f>
        <v>25</v>
      </c>
      <c r="C7" s="93">
        <f>IF($B$5=0,0,D7/B7)</f>
        <v>0</v>
      </c>
      <c r="D7" s="22">
        <v>0</v>
      </c>
      <c r="E7" s="81"/>
    </row>
    <row r="8" spans="1:5">
      <c r="A8" s="70" t="s">
        <v>62</v>
      </c>
      <c r="B8" s="43">
        <f t="shared" si="0"/>
        <v>25</v>
      </c>
      <c r="C8" s="24">
        <v>500</v>
      </c>
      <c r="D8" s="25">
        <f>B8*C8</f>
        <v>12500</v>
      </c>
      <c r="E8" s="69"/>
    </row>
    <row r="9" spans="1:5">
      <c r="A9" s="70" t="s">
        <v>63</v>
      </c>
      <c r="B9" s="43">
        <f t="shared" si="0"/>
        <v>25</v>
      </c>
      <c r="C9" s="24">
        <v>0</v>
      </c>
      <c r="D9" s="25">
        <f>B9*C9</f>
        <v>0</v>
      </c>
      <c r="E9" s="69"/>
    </row>
    <row r="10" spans="1:5">
      <c r="A10" s="70" t="s">
        <v>64</v>
      </c>
      <c r="B10" s="43">
        <f t="shared" si="0"/>
        <v>25</v>
      </c>
      <c r="C10" s="24">
        <v>0</v>
      </c>
      <c r="D10" s="25">
        <f>B10*C10</f>
        <v>0</v>
      </c>
      <c r="E10" s="69"/>
    </row>
    <row r="11" spans="1:5">
      <c r="A11" s="70" t="s">
        <v>65</v>
      </c>
      <c r="B11" s="43">
        <f t="shared" si="0"/>
        <v>25</v>
      </c>
      <c r="C11" s="93">
        <f>IF($B$5=0,0,D11/B11)</f>
        <v>0</v>
      </c>
      <c r="D11" s="27">
        <v>0</v>
      </c>
      <c r="E11" s="69"/>
    </row>
    <row r="12" spans="1:5">
      <c r="A12" s="70" t="s">
        <v>66</v>
      </c>
      <c r="B12" s="43">
        <f t="shared" si="0"/>
        <v>25</v>
      </c>
      <c r="C12" s="24">
        <v>0</v>
      </c>
      <c r="D12" s="25">
        <f>B12*C12</f>
        <v>0</v>
      </c>
      <c r="E12" s="69"/>
    </row>
    <row r="13" spans="1:5">
      <c r="A13" s="70" t="s">
        <v>67</v>
      </c>
      <c r="B13" s="43">
        <f t="shared" si="0"/>
        <v>25</v>
      </c>
      <c r="C13" s="24">
        <v>0</v>
      </c>
      <c r="D13" s="25">
        <f>B13*C13</f>
        <v>0</v>
      </c>
      <c r="E13" s="69"/>
    </row>
    <row r="14" spans="1:5">
      <c r="A14" s="70" t="s">
        <v>68</v>
      </c>
      <c r="B14" s="43">
        <f t="shared" si="0"/>
        <v>25</v>
      </c>
      <c r="C14" s="93">
        <f>IF($B$5=0,0,D14/B14)</f>
        <v>0</v>
      </c>
      <c r="D14" s="27">
        <v>0</v>
      </c>
      <c r="E14" s="69"/>
    </row>
    <row r="15" spans="1:5">
      <c r="A15" s="70" t="s">
        <v>69</v>
      </c>
      <c r="B15" s="43">
        <f t="shared" si="0"/>
        <v>25</v>
      </c>
      <c r="C15" s="24">
        <v>0</v>
      </c>
      <c r="D15" s="25">
        <f>B15*C15</f>
        <v>0</v>
      </c>
      <c r="E15" s="69"/>
    </row>
    <row r="16" spans="1:5">
      <c r="A16" s="70" t="s">
        <v>70</v>
      </c>
      <c r="B16" s="43">
        <f t="shared" si="0"/>
        <v>25</v>
      </c>
      <c r="C16" s="28">
        <v>0</v>
      </c>
      <c r="D16" s="25">
        <f>B16*C16</f>
        <v>0</v>
      </c>
      <c r="E16" s="69" t="s">
        <v>71</v>
      </c>
    </row>
    <row r="17" spans="1:11">
      <c r="A17" s="70"/>
      <c r="B17" s="23"/>
      <c r="C17" s="29"/>
      <c r="D17" s="25"/>
      <c r="E17" s="69"/>
    </row>
    <row r="18" spans="1:11">
      <c r="A18" s="70" t="s">
        <v>72</v>
      </c>
      <c r="B18" s="23"/>
      <c r="C18" s="26"/>
      <c r="D18" s="25"/>
      <c r="E18" s="69"/>
    </row>
    <row r="19" spans="1:11">
      <c r="A19" s="71" t="s">
        <v>73</v>
      </c>
      <c r="B19" s="43">
        <f t="shared" ref="B19:B25" si="1">$B$5</f>
        <v>25</v>
      </c>
      <c r="C19" s="93">
        <f>IF($B$5=0,0,D19/B19)</f>
        <v>0</v>
      </c>
      <c r="D19" s="27">
        <v>0</v>
      </c>
      <c r="E19" s="69"/>
    </row>
    <row r="20" spans="1:11">
      <c r="A20" s="71" t="s">
        <v>74</v>
      </c>
      <c r="B20" s="43">
        <f t="shared" si="1"/>
        <v>25</v>
      </c>
      <c r="C20" s="93">
        <f>IF($B$5=0,0,D20/B20)</f>
        <v>0</v>
      </c>
      <c r="D20" s="27">
        <v>0</v>
      </c>
      <c r="E20" s="69"/>
    </row>
    <row r="21" spans="1:11">
      <c r="A21" s="71" t="s">
        <v>75</v>
      </c>
      <c r="B21" s="43">
        <f t="shared" si="1"/>
        <v>25</v>
      </c>
      <c r="C21" s="93">
        <f>IF($B$5=0,0,D21/B21)</f>
        <v>0</v>
      </c>
      <c r="D21" s="27">
        <v>0</v>
      </c>
      <c r="E21" s="69"/>
    </row>
    <row r="22" spans="1:11">
      <c r="A22" s="71" t="s">
        <v>76</v>
      </c>
      <c r="B22" s="43">
        <f t="shared" si="1"/>
        <v>25</v>
      </c>
      <c r="C22" s="93">
        <f>IF($B$5=0,0,D22/B22)</f>
        <v>0</v>
      </c>
      <c r="D22" s="27">
        <v>0</v>
      </c>
      <c r="E22" s="69"/>
    </row>
    <row r="23" spans="1:11">
      <c r="A23" s="70" t="s">
        <v>77</v>
      </c>
      <c r="B23" s="23"/>
      <c r="C23" s="45"/>
      <c r="D23" s="25"/>
      <c r="E23" s="69"/>
    </row>
    <row r="24" spans="1:11">
      <c r="A24" s="71" t="s">
        <v>78</v>
      </c>
      <c r="B24" s="23">
        <f t="shared" si="1"/>
        <v>25</v>
      </c>
      <c r="C24" s="45" t="e">
        <f>IF($B$5=0,0,'Salary and Fees Worksheet'!C31/'Salary and Fees Worksheet'!C36)</f>
        <v>#DIV/0!</v>
      </c>
      <c r="D24" s="25" t="e">
        <f>B24*C24</f>
        <v>#DIV/0!</v>
      </c>
      <c r="E24" s="69"/>
    </row>
    <row r="25" spans="1:11">
      <c r="A25" s="71" t="s">
        <v>79</v>
      </c>
      <c r="B25" s="23">
        <f t="shared" si="1"/>
        <v>25</v>
      </c>
      <c r="C25" s="45" t="e">
        <f>IF($B$5=0,0,'Salary and Fees Worksheet'!C32/'Salary and Fees Worksheet'!C36)</f>
        <v>#DIV/0!</v>
      </c>
      <c r="D25" s="25" t="e">
        <f>C25*B25</f>
        <v>#DIV/0!</v>
      </c>
      <c r="E25" s="69"/>
    </row>
    <row r="26" spans="1:11">
      <c r="A26" s="72"/>
      <c r="B26" s="44"/>
      <c r="C26" s="45"/>
      <c r="D26" s="25"/>
      <c r="E26" s="69"/>
    </row>
    <row r="27" spans="1:11">
      <c r="A27" s="73" t="s">
        <v>80</v>
      </c>
      <c r="B27" s="33"/>
      <c r="C27" s="45"/>
      <c r="D27" s="32" t="e">
        <f>SUM(D6:D26)</f>
        <v>#DIV/0!</v>
      </c>
      <c r="E27" s="69"/>
      <c r="J27" s="30"/>
      <c r="K27" s="31"/>
    </row>
    <row r="28" spans="1:11">
      <c r="A28" s="73"/>
      <c r="B28" s="33"/>
      <c r="C28" s="45"/>
      <c r="D28" s="32"/>
      <c r="E28" s="69"/>
      <c r="J28" s="30"/>
      <c r="K28" s="31"/>
    </row>
    <row r="29" spans="1:11">
      <c r="A29" s="70" t="s">
        <v>81</v>
      </c>
      <c r="B29" s="23"/>
      <c r="C29" s="26" t="e">
        <f>IF($B$5=0,0,D29/$B$5)</f>
        <v>#DIV/0!</v>
      </c>
      <c r="D29" s="25" t="e">
        <f>D27*7%</f>
        <v>#DIV/0!</v>
      </c>
      <c r="E29" s="69"/>
      <c r="J29" s="30"/>
      <c r="K29" s="31"/>
    </row>
    <row r="30" spans="1:11">
      <c r="A30" s="94" t="s">
        <v>82</v>
      </c>
      <c r="B30" s="23">
        <f>SUM(B5)</f>
        <v>25</v>
      </c>
      <c r="C30" s="26" t="e">
        <f>IF($B$5=0,0,D30/B30)</f>
        <v>#DIV/0!</v>
      </c>
      <c r="D30" s="25" t="e">
        <f>D27*8%</f>
        <v>#DIV/0!</v>
      </c>
      <c r="E30" s="95"/>
      <c r="J30" s="30"/>
      <c r="K30" s="31"/>
    </row>
    <row r="31" spans="1:11">
      <c r="A31" s="71"/>
      <c r="B31" s="33"/>
      <c r="C31" s="26"/>
      <c r="D31" s="25"/>
      <c r="E31" s="74"/>
      <c r="J31" s="30"/>
      <c r="K31" s="31"/>
    </row>
    <row r="32" spans="1:11">
      <c r="A32" s="70" t="s">
        <v>83</v>
      </c>
      <c r="B32" s="33"/>
      <c r="C32" s="26"/>
      <c r="D32" s="25" t="e">
        <f>SUM(D27:D31)</f>
        <v>#DIV/0!</v>
      </c>
      <c r="E32" s="69"/>
      <c r="J32" s="30"/>
      <c r="K32" s="31"/>
    </row>
    <row r="33" spans="1:11">
      <c r="A33" s="70"/>
      <c r="B33" s="33"/>
      <c r="C33" s="26"/>
      <c r="D33" s="25"/>
      <c r="E33" s="69"/>
      <c r="J33" s="30"/>
      <c r="K33" s="31"/>
    </row>
    <row r="34" spans="1:11" ht="12.75" customHeight="1">
      <c r="A34" s="70" t="s">
        <v>84</v>
      </c>
      <c r="B34" s="43">
        <f t="shared" ref="B34" si="2">$B$5</f>
        <v>25</v>
      </c>
      <c r="C34" s="26" t="e">
        <f>SUM(C7:C33)-C24</f>
        <v>#DIV/0!</v>
      </c>
      <c r="D34" s="34" t="e">
        <f>C34*B34</f>
        <v>#DIV/0!</v>
      </c>
      <c r="E34" s="69"/>
      <c r="J34" s="30"/>
      <c r="K34" s="31"/>
    </row>
    <row r="35" spans="1:11" ht="12.75" customHeight="1">
      <c r="A35" s="75"/>
      <c r="B35" s="84"/>
      <c r="C35" s="85"/>
      <c r="D35" s="86"/>
      <c r="E35" s="74"/>
      <c r="J35" s="30"/>
      <c r="K35" s="31"/>
    </row>
    <row r="36" spans="1:11" ht="12.75" customHeight="1" thickBot="1">
      <c r="A36" s="75"/>
      <c r="B36" s="35"/>
      <c r="C36" s="36"/>
      <c r="E36" s="74"/>
      <c r="J36" s="30"/>
      <c r="K36" s="31"/>
    </row>
    <row r="37" spans="1:11" ht="15.75" thickBot="1">
      <c r="A37" s="38" t="s">
        <v>85</v>
      </c>
      <c r="B37" s="39"/>
      <c r="C37" s="40"/>
      <c r="D37" s="41"/>
      <c r="E37" s="83"/>
    </row>
    <row r="38" spans="1:11">
      <c r="A38" s="90" t="s">
        <v>86</v>
      </c>
      <c r="B38" s="87">
        <f t="shared" ref="B38:B48" si="3">$B$5</f>
        <v>25</v>
      </c>
      <c r="C38" s="88">
        <v>195</v>
      </c>
      <c r="D38" s="89">
        <f>B38*C38</f>
        <v>4875</v>
      </c>
      <c r="E38" s="76"/>
    </row>
    <row r="39" spans="1:11">
      <c r="A39" s="77" t="s">
        <v>61</v>
      </c>
      <c r="B39" s="23">
        <f t="shared" si="3"/>
        <v>25</v>
      </c>
      <c r="C39" s="42">
        <v>0</v>
      </c>
      <c r="D39" s="32">
        <f t="shared" ref="D39:D47" si="4">B39*C39</f>
        <v>0</v>
      </c>
      <c r="E39" s="76"/>
    </row>
    <row r="40" spans="1:11">
      <c r="A40" s="77" t="s">
        <v>87</v>
      </c>
      <c r="B40" s="23">
        <f t="shared" si="3"/>
        <v>25</v>
      </c>
      <c r="C40" s="42">
        <v>0</v>
      </c>
      <c r="D40" s="32">
        <f t="shared" si="4"/>
        <v>0</v>
      </c>
      <c r="E40" s="76"/>
    </row>
    <row r="41" spans="1:11">
      <c r="A41" s="77" t="s">
        <v>63</v>
      </c>
      <c r="B41" s="23">
        <f t="shared" si="3"/>
        <v>25</v>
      </c>
      <c r="C41" s="42">
        <v>0</v>
      </c>
      <c r="D41" s="32">
        <f t="shared" si="4"/>
        <v>0</v>
      </c>
      <c r="E41" s="76"/>
    </row>
    <row r="42" spans="1:11">
      <c r="A42" s="77" t="s">
        <v>88</v>
      </c>
      <c r="B42" s="23">
        <f t="shared" si="3"/>
        <v>25</v>
      </c>
      <c r="C42" s="42">
        <v>0</v>
      </c>
      <c r="D42" s="32">
        <f t="shared" si="4"/>
        <v>0</v>
      </c>
      <c r="E42" s="76"/>
    </row>
    <row r="43" spans="1:11">
      <c r="A43" s="77" t="s">
        <v>89</v>
      </c>
      <c r="B43" s="23">
        <f t="shared" si="3"/>
        <v>25</v>
      </c>
      <c r="C43" s="42">
        <v>0</v>
      </c>
      <c r="D43" s="32">
        <f t="shared" si="4"/>
        <v>0</v>
      </c>
      <c r="E43" s="76"/>
    </row>
    <row r="44" spans="1:11">
      <c r="A44" s="77" t="s">
        <v>66</v>
      </c>
      <c r="B44" s="23">
        <f t="shared" si="3"/>
        <v>25</v>
      </c>
      <c r="C44" s="42">
        <v>0</v>
      </c>
      <c r="D44" s="32">
        <f t="shared" si="4"/>
        <v>0</v>
      </c>
      <c r="E44" s="76"/>
    </row>
    <row r="45" spans="1:11">
      <c r="A45" s="77" t="s">
        <v>67</v>
      </c>
      <c r="B45" s="23">
        <f t="shared" si="3"/>
        <v>25</v>
      </c>
      <c r="C45" s="42">
        <v>0</v>
      </c>
      <c r="D45" s="32">
        <f t="shared" si="4"/>
        <v>0</v>
      </c>
      <c r="E45" s="76"/>
    </row>
    <row r="46" spans="1:11">
      <c r="A46" s="77" t="s">
        <v>90</v>
      </c>
      <c r="B46" s="23">
        <f t="shared" si="3"/>
        <v>25</v>
      </c>
      <c r="C46" s="42">
        <v>0</v>
      </c>
      <c r="D46" s="32">
        <f t="shared" si="4"/>
        <v>0</v>
      </c>
      <c r="E46" s="76"/>
    </row>
    <row r="47" spans="1:11">
      <c r="A47" s="77" t="s">
        <v>69</v>
      </c>
      <c r="B47" s="23">
        <f t="shared" si="3"/>
        <v>25</v>
      </c>
      <c r="C47" s="42">
        <v>0</v>
      </c>
      <c r="D47" s="32">
        <f t="shared" si="4"/>
        <v>0</v>
      </c>
      <c r="E47" s="76"/>
    </row>
    <row r="48" spans="1:11" ht="15.75" thickBot="1">
      <c r="A48" s="78" t="s">
        <v>91</v>
      </c>
      <c r="B48" s="79">
        <f t="shared" si="3"/>
        <v>25</v>
      </c>
      <c r="C48" s="91">
        <f>SUM(C38:C47)</f>
        <v>195</v>
      </c>
      <c r="D48" s="92">
        <f>SUM(D38:D47)</f>
        <v>4875</v>
      </c>
      <c r="E48" s="80" t="s">
        <v>92</v>
      </c>
    </row>
  </sheetData>
  <sheetProtection selectLockedCells="1"/>
  <mergeCells count="1">
    <mergeCell ref="A1:A3"/>
  </mergeCells>
  <phoneticPr fontId="1" type="noConversion"/>
  <printOptions horizontalCentered="1" verticalCentered="1"/>
  <pageMargins left="0.5" right="0.5" top="0.5" bottom="0.5" header="0.5" footer="0.5"/>
  <pageSetup scale="73" orientation="landscape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720e430-93e7-4cf2-b690-76bfe144d0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90E5E0D8D6D45BE7E490ECC309138" ma:contentTypeVersion="16" ma:contentTypeDescription="Create a new document." ma:contentTypeScope="" ma:versionID="ba613af03b5ab5c6ab65524d2ede78b8">
  <xsd:schema xmlns:xsd="http://www.w3.org/2001/XMLSchema" xmlns:xs="http://www.w3.org/2001/XMLSchema" xmlns:p="http://schemas.microsoft.com/office/2006/metadata/properties" xmlns:ns2="f720e430-93e7-4cf2-b690-76bfe144d0bb" xmlns:ns3="037f3154-205b-4b03-832b-30bfd3483c4e" targetNamespace="http://schemas.microsoft.com/office/2006/metadata/properties" ma:root="true" ma:fieldsID="6da11a18bb86ae446f012fb767a4fae7" ns2:_="" ns3:_="">
    <xsd:import namespace="f720e430-93e7-4cf2-b690-76bfe144d0bb"/>
    <xsd:import namespace="037f3154-205b-4b03-832b-30bfd3483c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0e430-93e7-4cf2-b690-76bfe144d0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7" nillable="true" ma:displayName="Sign-off status" ma:internalName="Sign_x002d_off_x0020_status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f3154-205b-4b03-832b-30bfd3483c4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AEE6AEC1-4986-46C6-B34D-3334B7ACC35A}"/>
</file>

<file path=customXml/itemProps2.xml><?xml version="1.0" encoding="utf-8"?>
<ds:datastoreItem xmlns:ds="http://schemas.openxmlformats.org/officeDocument/2006/customXml" ds:itemID="{638BFA64-6BEB-4AA7-B97A-DDC536992EF1}"/>
</file>

<file path=customXml/itemProps3.xml><?xml version="1.0" encoding="utf-8"?>
<ds:datastoreItem xmlns:ds="http://schemas.openxmlformats.org/officeDocument/2006/customXml" ds:itemID="{CB54975A-4A7D-4AB3-88B5-852037EA0E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kmontgom</dc:creator>
  <cp:keywords/>
  <dc:description/>
  <cp:lastModifiedBy/>
  <cp:revision/>
  <dcterms:created xsi:type="dcterms:W3CDTF">2006-10-03T15:35:21Z</dcterms:created>
  <dcterms:modified xsi:type="dcterms:W3CDTF">2024-05-29T13:16:23Z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0x01010072D90E5E0D8D6D45BE7E490ECC309138</vt:lpwstr>
  </property>
</Properties>
</file>